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rsonal Dr. Yousaf Iqbal\Personal Stuff\Physics department UPR\Marit lists Mphil PhD\Fall 2023\"/>
    </mc:Choice>
  </mc:AlternateContent>
  <xr:revisionPtr revIDLastSave="0" documentId="13_ncr:1_{CD38A895-FCBE-4807-99B8-527141AAB4DE}" xr6:coauthVersionLast="47" xr6:coauthVersionMax="47" xr10:uidLastSave="{00000000-0000-0000-0000-000000000000}"/>
  <bookViews>
    <workbookView xWindow="-110" yWindow="-110" windowWidth="19420" windowHeight="10300" xr2:uid="{50EE4DEA-B7FF-4593-802C-6AE7C2B29819}"/>
  </bookViews>
  <sheets>
    <sheet name="Sheet1" sheetId="1" r:id="rId1"/>
  </sheets>
  <definedNames>
    <definedName name="_xlnm.Print_Area" localSheetId="0">Sheet1!$A$1:$O$22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I7" i="1"/>
  <c r="K7" i="1"/>
  <c r="G7" i="1"/>
  <c r="F7" i="1"/>
  <c r="L9" i="1"/>
  <c r="K9" i="1"/>
  <c r="I9" i="1"/>
  <c r="G9" i="1"/>
  <c r="F9" i="1"/>
  <c r="L8" i="1"/>
  <c r="K8" i="1"/>
  <c r="J8" i="1"/>
  <c r="H8" i="1"/>
  <c r="G8" i="1"/>
  <c r="F8" i="1"/>
  <c r="L10" i="1"/>
  <c r="I10" i="1"/>
  <c r="G10" i="1"/>
  <c r="F10" i="1"/>
  <c r="M10" i="1" l="1"/>
  <c r="M9" i="1"/>
  <c r="M8" i="1"/>
</calcChain>
</file>

<file path=xl/sharedStrings.xml><?xml version="1.0" encoding="utf-8"?>
<sst xmlns="http://schemas.openxmlformats.org/spreadsheetml/2006/main" count="42" uniqueCount="35">
  <si>
    <t>Sr. No</t>
  </si>
  <si>
    <t>Name</t>
  </si>
  <si>
    <t>Father name</t>
  </si>
  <si>
    <t>Sex</t>
  </si>
  <si>
    <t>Domicile</t>
  </si>
  <si>
    <t>SSC (10%)</t>
  </si>
  <si>
    <t>GRE (40%)</t>
  </si>
  <si>
    <t>Merit (100%)</t>
  </si>
  <si>
    <t>Merit Status</t>
  </si>
  <si>
    <t>F</t>
  </si>
  <si>
    <t>On Merit</t>
  </si>
  <si>
    <t>Poonch</t>
  </si>
  <si>
    <t>M</t>
  </si>
  <si>
    <t>Admission Committee</t>
  </si>
  <si>
    <t>1. ____________________</t>
  </si>
  <si>
    <t>2.____________________</t>
  </si>
  <si>
    <t>3.____________________</t>
  </si>
  <si>
    <t>Marit list (PHYSICS)</t>
  </si>
  <si>
    <t>University of Poonch Rawalakot</t>
  </si>
  <si>
    <t>HSSC (10%)</t>
  </si>
  <si>
    <t>B.Sc (10%)</t>
  </si>
  <si>
    <t>BS (20%)</t>
  </si>
  <si>
    <t>M.Sc(10%)</t>
  </si>
  <si>
    <t>MPhil(20%)</t>
  </si>
  <si>
    <t>Mustafa Khan</t>
  </si>
  <si>
    <t>Muhammad Abdul Qayyum</t>
  </si>
  <si>
    <t>Muhammad Misri Khan</t>
  </si>
  <si>
    <t>Mujtaba Sharif</t>
  </si>
  <si>
    <t>Muhammad jarrar Khan Zarrar Sharif</t>
  </si>
  <si>
    <t>Sadaf Akhtar</t>
  </si>
  <si>
    <t>Muhammad Akhtar Javed</t>
  </si>
  <si>
    <t>Not eligible</t>
  </si>
  <si>
    <t xml:space="preserve">       PhD Program (Admission Fall 2023)</t>
  </si>
  <si>
    <t>Yusra zahoor</t>
  </si>
  <si>
    <t>Last date for fee submission: 13th November,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</si>
</sst>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1DE2-85CE-4DCC-A724-45C101C9E7CD}">
  <dimension ref="A1:P20"/>
  <sheetViews>
    <sheetView tabSelected="1" zoomScaleNormal="100" workbookViewId="0">
      <selection activeCell="G13" sqref="G13"/>
    </sheetView>
  </sheetViews>
  <sheetFormatPr defaultRowHeight="14.5" x14ac:dyDescent="0.35"/>
  <cols>
    <col min="1" max="1" width="6.81640625" customWidth="1"/>
    <col min="2" max="2" width="25.1796875" customWidth="1"/>
    <col min="3" max="3" width="34.6328125" customWidth="1"/>
    <col min="6" max="6" width="11.6328125" customWidth="1"/>
    <col min="7" max="7" width="13.7265625" customWidth="1"/>
    <col min="8" max="8" width="11.6328125" customWidth="1"/>
    <col min="9" max="9" width="11" customWidth="1"/>
    <col min="10" max="11" width="12.90625" customWidth="1"/>
    <col min="12" max="12" width="13.1796875" customWidth="1"/>
    <col min="13" max="13" width="15" customWidth="1"/>
    <col min="14" max="14" width="17.08984375" customWidth="1"/>
  </cols>
  <sheetData>
    <row r="1" spans="1:15" ht="17.5" x14ac:dyDescent="0.35">
      <c r="A1" s="15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7.5" x14ac:dyDescent="0.35">
      <c r="A2" s="15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7.5" x14ac:dyDescent="0.35">
      <c r="A3" s="15" t="s">
        <v>32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7.5" x14ac:dyDescent="0.35">
      <c r="A4" s="15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ht="17.5" x14ac:dyDescent="0.35">
      <c r="A5" s="1"/>
    </row>
    <row r="6" spans="1:15" ht="15.5" x14ac:dyDescent="0.3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19</v>
      </c>
      <c r="H6" s="4" t="s">
        <v>20</v>
      </c>
      <c r="I6" s="4" t="s">
        <v>21</v>
      </c>
      <c r="J6" s="4" t="s">
        <v>22</v>
      </c>
      <c r="K6" s="4" t="s">
        <v>23</v>
      </c>
      <c r="L6" s="4" t="s">
        <v>6</v>
      </c>
      <c r="M6" s="4" t="s">
        <v>7</v>
      </c>
      <c r="N6" s="12" t="s">
        <v>8</v>
      </c>
    </row>
    <row r="7" spans="1:15" ht="26" customHeight="1" x14ac:dyDescent="0.35">
      <c r="A7" s="5">
        <v>1</v>
      </c>
      <c r="B7" s="9" t="s">
        <v>29</v>
      </c>
      <c r="C7" s="9" t="s">
        <v>30</v>
      </c>
      <c r="D7" s="10" t="s">
        <v>9</v>
      </c>
      <c r="E7" s="10" t="s">
        <v>11</v>
      </c>
      <c r="F7" s="6">
        <f>(((821/1050)*100)*10)/100</f>
        <v>7.8190476190476197</v>
      </c>
      <c r="G7" s="6">
        <f>(((809/1100)*100)*10)/100</f>
        <v>7.3545454545454554</v>
      </c>
      <c r="H7" s="6"/>
      <c r="I7" s="6">
        <f>(((3415/4100)*100)*20)/100</f>
        <v>16.658536585365852</v>
      </c>
      <c r="J7" s="7"/>
      <c r="K7" s="6">
        <f>(((849/1100)*100)*20)/100</f>
        <v>15.436363636363637</v>
      </c>
      <c r="L7" s="10">
        <f>(70*40)/100</f>
        <v>28</v>
      </c>
      <c r="M7" s="11">
        <f>F7+G7+H7+I7+J7+K7+L7</f>
        <v>75.268493295322571</v>
      </c>
      <c r="N7" s="9" t="s">
        <v>10</v>
      </c>
    </row>
    <row r="8" spans="1:15" ht="26" customHeight="1" x14ac:dyDescent="0.35">
      <c r="A8" s="5">
        <v>2</v>
      </c>
      <c r="B8" s="9" t="s">
        <v>25</v>
      </c>
      <c r="C8" s="9" t="s">
        <v>26</v>
      </c>
      <c r="D8" s="10" t="s">
        <v>12</v>
      </c>
      <c r="E8" s="10" t="s">
        <v>11</v>
      </c>
      <c r="F8" s="6">
        <f>(((489/850)*100)*10)/100</f>
        <v>5.7529411764705882</v>
      </c>
      <c r="G8" s="6">
        <f>(((525/1100)*100)*10)/100</f>
        <v>4.7727272727272725</v>
      </c>
      <c r="H8" s="6">
        <f>(((625/900)*100)*10)/100</f>
        <v>6.9444444444444446</v>
      </c>
      <c r="I8" s="6"/>
      <c r="J8" s="6">
        <f>(((1691/2200)*100)*10)/100</f>
        <v>7.6863636363636374</v>
      </c>
      <c r="K8" s="6">
        <f>(((656/900)*100)*20)/100</f>
        <v>14.577777777777778</v>
      </c>
      <c r="L8" s="10">
        <f>(82*40)/100</f>
        <v>32.799999999999997</v>
      </c>
      <c r="M8" s="11">
        <f>F8+G8+H8+I8+J8+K8+L8</f>
        <v>72.534254307783726</v>
      </c>
      <c r="N8" s="9" t="s">
        <v>10</v>
      </c>
    </row>
    <row r="9" spans="1:15" ht="26" customHeight="1" x14ac:dyDescent="0.35">
      <c r="A9" s="5">
        <v>3</v>
      </c>
      <c r="B9" s="9" t="s">
        <v>27</v>
      </c>
      <c r="C9" s="9" t="s">
        <v>28</v>
      </c>
      <c r="D9" s="10" t="s">
        <v>12</v>
      </c>
      <c r="E9" s="10" t="s">
        <v>11</v>
      </c>
      <c r="F9" s="6">
        <f>(((494/850)*100)*10)/100</f>
        <v>5.8117647058823527</v>
      </c>
      <c r="G9" s="6">
        <f>(((744/1100)*100)*10)/100</f>
        <v>6.7636363636363637</v>
      </c>
      <c r="H9" s="6"/>
      <c r="I9" s="6">
        <f>(((3225/4300)*100)*20)/100</f>
        <v>15</v>
      </c>
      <c r="J9" s="7"/>
      <c r="K9" s="6">
        <f>(((635/900)*100)*20)/100</f>
        <v>14.111111111111111</v>
      </c>
      <c r="L9" s="10">
        <f>(77*40)/100</f>
        <v>30.8</v>
      </c>
      <c r="M9" s="11">
        <f>F9+G9+H9+I9+J9+K9+L9</f>
        <v>72.48651218062983</v>
      </c>
      <c r="N9" s="9" t="s">
        <v>10</v>
      </c>
    </row>
    <row r="10" spans="1:15" ht="26" customHeight="1" x14ac:dyDescent="0.35">
      <c r="A10" s="5">
        <v>4</v>
      </c>
      <c r="B10" s="9" t="s">
        <v>33</v>
      </c>
      <c r="C10" s="9" t="s">
        <v>24</v>
      </c>
      <c r="D10" s="10" t="s">
        <v>9</v>
      </c>
      <c r="E10" s="10" t="s">
        <v>11</v>
      </c>
      <c r="F10" s="6">
        <f>(((627/1050)*100)*10)/100</f>
        <v>5.9714285714285724</v>
      </c>
      <c r="G10" s="6">
        <f>(((562/1100)*100)*10)/100</f>
        <v>5.1090909090909085</v>
      </c>
      <c r="H10" s="6"/>
      <c r="I10" s="6">
        <f>(((2800/4200)*100)*20)/100</f>
        <v>13.33333333333333</v>
      </c>
      <c r="J10" s="7"/>
      <c r="K10" s="6">
        <v>0</v>
      </c>
      <c r="L10" s="10">
        <f>(71*40)/100</f>
        <v>28.4</v>
      </c>
      <c r="M10" s="11">
        <f>F10+G10+H10+I10+J10+K10+L10</f>
        <v>52.813852813852812</v>
      </c>
      <c r="N10" s="9" t="s">
        <v>31</v>
      </c>
    </row>
    <row r="11" spans="1:15" ht="15.5" x14ac:dyDescent="0.35">
      <c r="M11" s="3"/>
    </row>
    <row r="12" spans="1:15" ht="15.5" x14ac:dyDescent="0.35">
      <c r="F12" s="2"/>
      <c r="G12" s="2"/>
      <c r="H12" s="2"/>
      <c r="I12" s="2"/>
      <c r="J12" s="2"/>
      <c r="K12" s="2"/>
      <c r="L12" s="2"/>
      <c r="M12" s="3"/>
    </row>
    <row r="13" spans="1:15" ht="15.5" x14ac:dyDescent="0.35">
      <c r="B13" s="13" t="s">
        <v>13</v>
      </c>
      <c r="F13" s="8"/>
      <c r="G13" s="2"/>
      <c r="H13" s="2"/>
      <c r="I13" s="2"/>
      <c r="J13" s="2"/>
      <c r="K13" s="2"/>
      <c r="L13" s="2"/>
      <c r="M13" s="3"/>
    </row>
    <row r="14" spans="1:15" ht="22" customHeight="1" x14ac:dyDescent="0.35">
      <c r="B14" s="13"/>
      <c r="F14" s="8"/>
      <c r="G14" s="2"/>
      <c r="H14" s="2"/>
      <c r="I14" s="2"/>
      <c r="J14" s="2"/>
      <c r="K14" s="2"/>
      <c r="L14" s="2"/>
      <c r="M14" s="2"/>
      <c r="N14" s="2"/>
      <c r="O14" s="2"/>
    </row>
    <row r="15" spans="1:15" ht="22" customHeight="1" x14ac:dyDescent="0.35">
      <c r="B15" s="14" t="s">
        <v>14</v>
      </c>
      <c r="F15" s="2"/>
      <c r="G15" s="2"/>
      <c r="H15" s="2"/>
      <c r="I15" s="2"/>
      <c r="J15" s="2"/>
      <c r="K15" s="2"/>
      <c r="L15" s="2"/>
      <c r="M15" s="2"/>
    </row>
    <row r="16" spans="1:15" ht="22" customHeight="1" x14ac:dyDescent="0.35">
      <c r="B16" s="14"/>
    </row>
    <row r="17" spans="2:16" ht="22" customHeight="1" x14ac:dyDescent="0.35">
      <c r="B17" s="14" t="s">
        <v>15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22" customHeight="1" x14ac:dyDescent="0.35">
      <c r="B18" s="14"/>
    </row>
    <row r="19" spans="2:16" ht="22" customHeight="1" x14ac:dyDescent="0.35">
      <c r="B19" s="14" t="s">
        <v>16</v>
      </c>
    </row>
    <row r="20" spans="2:16" ht="22" customHeight="1" x14ac:dyDescent="0.35">
      <c r="B20" s="14"/>
    </row>
  </sheetData>
  <sortState xmlns:xlrd2="http://schemas.microsoft.com/office/spreadsheetml/2017/richdata2" ref="A7:N10">
    <sortCondition descending="1" ref="M7:M10"/>
  </sortState>
  <mergeCells count="8">
    <mergeCell ref="B13:B14"/>
    <mergeCell ref="B15:B16"/>
    <mergeCell ref="B17:B18"/>
    <mergeCell ref="B19:B20"/>
    <mergeCell ref="A1:O1"/>
    <mergeCell ref="A2:O2"/>
    <mergeCell ref="A3:O3"/>
    <mergeCell ref="A4:N4"/>
  </mergeCells>
  <pageMargins left="0.85" right="0.17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Dr. Yousaf Iqbal</cp:lastModifiedBy>
  <cp:lastPrinted>2023-09-12T06:45:56Z</cp:lastPrinted>
  <dcterms:created xsi:type="dcterms:W3CDTF">2021-11-22T16:27:07Z</dcterms:created>
  <dcterms:modified xsi:type="dcterms:W3CDTF">2023-11-07T13:54:56Z</dcterms:modified>
</cp:coreProperties>
</file>